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gitalno nepismen\Desktop\INEK\"/>
    </mc:Choice>
  </mc:AlternateContent>
  <xr:revisionPtr revIDLastSave="0" documentId="8_{E8596F36-1A1E-4A96-8B44-2AC0FF3B4755}" xr6:coauthVersionLast="46" xr6:coauthVersionMax="46" xr10:uidLastSave="{00000000-0000-0000-0000-000000000000}"/>
  <bookViews>
    <workbookView xWindow="-120" yWindow="-120" windowWidth="20730" windowHeight="11160" xr2:uid="{A1F846F2-AF4E-435F-BBD0-FB2A57DB7447}"/>
  </bookViews>
  <sheets>
    <sheet name="Период повраћаја" sheetId="1" r:id="rId1"/>
    <sheet name="Рацио користи и трошкова" sheetId="3" r:id="rId2"/>
    <sheet name="Индекс профитабилности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  <c r="J15" i="3"/>
  <c r="K14" i="3"/>
  <c r="J14" i="3"/>
  <c r="H15" i="3"/>
  <c r="H14" i="3"/>
  <c r="L30" i="1"/>
  <c r="K29" i="1"/>
  <c r="J20" i="1"/>
  <c r="J5" i="1"/>
  <c r="J4" i="1"/>
  <c r="I15" i="4" l="1"/>
  <c r="J14" i="4"/>
  <c r="I14" i="4"/>
  <c r="I11" i="4"/>
  <c r="K14" i="1"/>
  <c r="H3" i="1"/>
  <c r="I14" i="3"/>
  <c r="K3" i="3"/>
  <c r="K5" i="3"/>
  <c r="K6" i="3"/>
  <c r="K7" i="3"/>
  <c r="K8" i="3"/>
  <c r="K9" i="3"/>
  <c r="K10" i="3"/>
  <c r="K11" i="3"/>
  <c r="K12" i="3"/>
  <c r="K13" i="3"/>
  <c r="K4" i="3"/>
  <c r="I3" i="3"/>
  <c r="H6" i="3"/>
  <c r="H5" i="3"/>
  <c r="H4" i="3"/>
  <c r="J14" i="1"/>
  <c r="M30" i="1"/>
  <c r="L21" i="1"/>
  <c r="I4" i="4" l="1"/>
  <c r="K21" i="1"/>
  <c r="K20" i="1"/>
  <c r="H4" i="1"/>
  <c r="J19" i="1" l="1"/>
  <c r="K4" i="1"/>
  <c r="H13" i="4"/>
  <c r="J13" i="4" s="1"/>
  <c r="G13" i="4"/>
  <c r="I13" i="4" s="1"/>
  <c r="H12" i="4"/>
  <c r="J12" i="4" s="1"/>
  <c r="G12" i="4"/>
  <c r="I12" i="4" s="1"/>
  <c r="H11" i="4"/>
  <c r="J11" i="4" s="1"/>
  <c r="G11" i="4"/>
  <c r="J10" i="4"/>
  <c r="H10" i="4"/>
  <c r="G10" i="4"/>
  <c r="I10" i="4" s="1"/>
  <c r="H9" i="4"/>
  <c r="J9" i="4" s="1"/>
  <c r="G9" i="4"/>
  <c r="I9" i="4" s="1"/>
  <c r="J8" i="4"/>
  <c r="H8" i="4"/>
  <c r="G8" i="4"/>
  <c r="I8" i="4" s="1"/>
  <c r="H7" i="4"/>
  <c r="J7" i="4" s="1"/>
  <c r="G7" i="4"/>
  <c r="I7" i="4" s="1"/>
  <c r="J6" i="4"/>
  <c r="H6" i="4"/>
  <c r="G6" i="4"/>
  <c r="I6" i="4" s="1"/>
  <c r="H5" i="4"/>
  <c r="J5" i="4" s="1"/>
  <c r="G5" i="4"/>
  <c r="I5" i="4" s="1"/>
  <c r="H4" i="4"/>
  <c r="J4" i="4" s="1"/>
  <c r="G4" i="4"/>
  <c r="H3" i="4"/>
  <c r="J3" i="4" s="1"/>
  <c r="G3" i="4"/>
  <c r="I3" i="4" s="1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J5" i="3"/>
  <c r="I5" i="3"/>
  <c r="J4" i="3"/>
  <c r="I4" i="3"/>
  <c r="J3" i="3"/>
  <c r="H3" i="3"/>
  <c r="L19" i="1"/>
  <c r="I29" i="1"/>
  <c r="H29" i="1"/>
  <c r="J29" i="1" s="1"/>
  <c r="I28" i="1"/>
  <c r="K28" i="1" s="1"/>
  <c r="H28" i="1"/>
  <c r="J28" i="1" s="1"/>
  <c r="I27" i="1"/>
  <c r="K27" i="1" s="1"/>
  <c r="H27" i="1"/>
  <c r="J27" i="1" s="1"/>
  <c r="I26" i="1"/>
  <c r="K26" i="1" s="1"/>
  <c r="H26" i="1"/>
  <c r="J26" i="1" s="1"/>
  <c r="I25" i="1"/>
  <c r="K25" i="1" s="1"/>
  <c r="H25" i="1"/>
  <c r="J25" i="1" s="1"/>
  <c r="I24" i="1"/>
  <c r="K24" i="1" s="1"/>
  <c r="H24" i="1"/>
  <c r="J24" i="1" s="1"/>
  <c r="I23" i="1"/>
  <c r="K23" i="1" s="1"/>
  <c r="H23" i="1"/>
  <c r="J23" i="1" s="1"/>
  <c r="I22" i="1"/>
  <c r="K22" i="1" s="1"/>
  <c r="H22" i="1"/>
  <c r="J22" i="1" s="1"/>
  <c r="I21" i="1"/>
  <c r="H21" i="1"/>
  <c r="J21" i="1" s="1"/>
  <c r="I20" i="1"/>
  <c r="H20" i="1"/>
  <c r="I19" i="1"/>
  <c r="K19" i="1" s="1"/>
  <c r="M19" i="1" s="1"/>
  <c r="H19" i="1"/>
  <c r="I4" i="1"/>
  <c r="I5" i="1"/>
  <c r="I6" i="1"/>
  <c r="I7" i="1"/>
  <c r="I8" i="1"/>
  <c r="I9" i="1"/>
  <c r="I10" i="1"/>
  <c r="I11" i="1"/>
  <c r="I12" i="1"/>
  <c r="I13" i="1"/>
  <c r="I3" i="1"/>
  <c r="K3" i="1" s="1"/>
  <c r="H5" i="1"/>
  <c r="H6" i="1"/>
  <c r="H7" i="1"/>
  <c r="H8" i="1"/>
  <c r="H9" i="1"/>
  <c r="H10" i="1"/>
  <c r="H11" i="1"/>
  <c r="H12" i="1"/>
  <c r="H13" i="1"/>
  <c r="J3" i="1"/>
  <c r="M20" i="1" l="1"/>
  <c r="M21" i="1" s="1"/>
  <c r="M22" i="1" s="1"/>
  <c r="M23" i="1" s="1"/>
  <c r="M24" i="1" s="1"/>
  <c r="M25" i="1" s="1"/>
  <c r="M26" i="1" s="1"/>
  <c r="M27" i="1" s="1"/>
  <c r="M28" i="1" s="1"/>
  <c r="M29" i="1" s="1"/>
  <c r="L20" i="1"/>
  <c r="L22" i="1" s="1"/>
  <c r="L23" i="1" s="1"/>
  <c r="L24" i="1" s="1"/>
  <c r="L25" i="1" s="1"/>
  <c r="L26" i="1" s="1"/>
  <c r="L27" i="1" s="1"/>
  <c r="L28" i="1" s="1"/>
  <c r="L29" i="1" s="1"/>
  <c r="J6" i="1"/>
  <c r="J7" i="1" s="1"/>
  <c r="J8" i="1" s="1"/>
  <c r="J9" i="1" s="1"/>
  <c r="J10" i="1" s="1"/>
  <c r="J11" i="1" s="1"/>
  <c r="J12" i="1" s="1"/>
  <c r="J13" i="1" s="1"/>
  <c r="K5" i="1"/>
  <c r="K6" i="1" s="1"/>
  <c r="K7" i="1" s="1"/>
  <c r="K8" i="1" s="1"/>
  <c r="K9" i="1" s="1"/>
  <c r="K10" i="1" s="1"/>
  <c r="K11" i="1" s="1"/>
  <c r="K12" i="1" s="1"/>
  <c r="K13" i="1" s="1"/>
</calcChain>
</file>

<file path=xl/sharedStrings.xml><?xml version="1.0" encoding="utf-8"?>
<sst xmlns="http://schemas.openxmlformats.org/spreadsheetml/2006/main" count="68" uniqueCount="25">
  <si>
    <t>а) обичан и дисконтовани период повраћаја наведених пројеката</t>
  </si>
  <si>
    <t>б) рацио користи и трошкова наведених пројеката</t>
  </si>
  <si>
    <t>в) индекс профитабилности наведених пројеката</t>
  </si>
  <si>
    <t>г) за који се треба одлучити на основу наведених метода вредновања</t>
  </si>
  <si>
    <t>Година</t>
  </si>
  <si>
    <t>К</t>
  </si>
  <si>
    <t>Т</t>
  </si>
  <si>
    <t>Пројекат X</t>
  </si>
  <si>
    <t>Пројекат Y</t>
  </si>
  <si>
    <t>NNT(X)</t>
  </si>
  <si>
    <t>NNT(Y)</t>
  </si>
  <si>
    <t>Кумулативни NNT(X)</t>
  </si>
  <si>
    <t>Кумулативни NNT(Y)</t>
  </si>
  <si>
    <t>Дисконтовани NNT(X)</t>
  </si>
  <si>
    <t>Дисконтовани NNT(Y)</t>
  </si>
  <si>
    <t>Кумулативни дисконтовани NNT(X)</t>
  </si>
  <si>
    <t>Кумулативни дисконтовани NNT(Y)</t>
  </si>
  <si>
    <t>SV(К)</t>
  </si>
  <si>
    <t>SV(Т)</t>
  </si>
  <si>
    <t>Обичан период повраћаја:</t>
  </si>
  <si>
    <t>Σ</t>
  </si>
  <si>
    <t>Рацио користи и трошкова:</t>
  </si>
  <si>
    <t>Индекс профитабилности:</t>
  </si>
  <si>
    <t>Дисконтовани период повраћаја:</t>
  </si>
  <si>
    <t>Транспортна компанија разматра инвестирање у међусобно искључиве пројекте X и Y. Капитално улагање износи 50.000 у пројекат X, односно 70.000 у пројекат Y. Пројекат X подразумева користи од 11.000 годишње, а пројекат Y од 15.000 годишње. Трошкови оба пројекта износе 3.000 годишње. Економски век оба пројекта износи 10 година, а минимално прихватљива стопа приноса компаније износи 5%. Израчунајте: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</si>
</sst>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" fontId="0" fillId="2" borderId="0" xfId="0" applyNumberFormat="1" applyFill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1" fontId="0" fillId="6" borderId="0" xfId="0" applyNumberFormat="1" applyFill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right"/>
    </xf>
    <xf numFmtId="2" fontId="1" fillId="3" borderId="0" xfId="0" applyNumberFormat="1" applyFont="1" applyFill="1"/>
    <xf numFmtId="0" fontId="1" fillId="3" borderId="0" xfId="0" applyFont="1" applyFill="1"/>
    <xf numFmtId="1" fontId="0" fillId="7" borderId="0" xfId="0" applyNumberFormat="1" applyFill="1"/>
    <xf numFmtId="0" fontId="0" fillId="7" borderId="0" xfId="0" applyFill="1"/>
    <xf numFmtId="1" fontId="1" fillId="7" borderId="0" xfId="0" applyNumberFormat="1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/>
    <xf numFmtId="2" fontId="3" fillId="3" borderId="0" xfId="0" applyNumberFormat="1" applyFont="1" applyFill="1"/>
    <xf numFmtId="1" fontId="0" fillId="8" borderId="1" xfId="0" applyNumberForma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" fontId="1" fillId="2" borderId="0" xfId="0" applyNumberFormat="1" applyFont="1" applyFill="1"/>
    <xf numFmtId="0" fontId="0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3" borderId="0" xfId="0" applyFont="1" applyFill="1" applyAlignment="1">
      <alignment horizontal="right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99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07CB-67CD-49BB-92C2-B0E9760CB35E}">
  <dimension ref="A1:M30"/>
  <sheetViews>
    <sheetView tabSelected="1" zoomScaleNormal="100" workbookViewId="0">
      <selection sqref="A1:A5"/>
    </sheetView>
  </sheetViews>
  <sheetFormatPr defaultRowHeight="15" x14ac:dyDescent="0.25"/>
  <cols>
    <col min="1" max="1" width="80.140625" customWidth="1"/>
    <col min="2" max="2" width="7.28515625" style="4" customWidth="1"/>
    <col min="3" max="3" width="7.42578125" bestFit="1" customWidth="1"/>
    <col min="10" max="10" width="14.28515625" customWidth="1"/>
    <col min="11" max="11" width="15" customWidth="1"/>
    <col min="12" max="12" width="14.7109375" customWidth="1"/>
    <col min="13" max="13" width="14.85546875" customWidth="1"/>
  </cols>
  <sheetData>
    <row r="1" spans="1:11" x14ac:dyDescent="0.25">
      <c r="A1" s="31" t="s">
        <v>24</v>
      </c>
      <c r="B1" s="11"/>
      <c r="C1" s="32" t="s">
        <v>4</v>
      </c>
      <c r="D1" s="32" t="s">
        <v>7</v>
      </c>
      <c r="E1" s="32"/>
      <c r="F1" s="32" t="s">
        <v>8</v>
      </c>
      <c r="G1" s="32"/>
      <c r="H1" s="34" t="s">
        <v>9</v>
      </c>
      <c r="I1" s="34" t="s">
        <v>10</v>
      </c>
      <c r="J1" s="35" t="s">
        <v>11</v>
      </c>
      <c r="K1" s="35" t="s">
        <v>12</v>
      </c>
    </row>
    <row r="2" spans="1:11" x14ac:dyDescent="0.25">
      <c r="A2" s="31"/>
      <c r="B2" s="11"/>
      <c r="C2" s="32"/>
      <c r="D2" s="2" t="s">
        <v>5</v>
      </c>
      <c r="E2" s="2" t="s">
        <v>6</v>
      </c>
      <c r="F2" s="2" t="s">
        <v>5</v>
      </c>
      <c r="G2" s="2" t="s">
        <v>6</v>
      </c>
      <c r="H2" s="34"/>
      <c r="I2" s="34"/>
      <c r="J2" s="35"/>
      <c r="K2" s="35"/>
    </row>
    <row r="3" spans="1:11" x14ac:dyDescent="0.25">
      <c r="A3" s="31"/>
      <c r="B3" s="11"/>
      <c r="C3" s="1">
        <v>0</v>
      </c>
      <c r="D3">
        <v>0</v>
      </c>
      <c r="E3">
        <v>50000</v>
      </c>
      <c r="F3">
        <v>0</v>
      </c>
      <c r="G3">
        <v>70000</v>
      </c>
      <c r="H3">
        <f>+D3-E3</f>
        <v>-50000</v>
      </c>
      <c r="I3">
        <f>+F3-G3</f>
        <v>-70000</v>
      </c>
      <c r="J3">
        <f>+H3</f>
        <v>-50000</v>
      </c>
      <c r="K3">
        <f>+I3</f>
        <v>-70000</v>
      </c>
    </row>
    <row r="4" spans="1:11" x14ac:dyDescent="0.25">
      <c r="A4" s="31"/>
      <c r="B4" s="11"/>
      <c r="C4" s="1">
        <v>1</v>
      </c>
      <c r="D4">
        <v>11000</v>
      </c>
      <c r="E4">
        <v>3000</v>
      </c>
      <c r="F4">
        <v>15000</v>
      </c>
      <c r="G4">
        <v>3000</v>
      </c>
      <c r="H4">
        <f>+D4-E4</f>
        <v>8000</v>
      </c>
      <c r="I4">
        <f t="shared" ref="I4:I13" si="0">+F4-G4</f>
        <v>12000</v>
      </c>
      <c r="J4">
        <f>+J3+H4</f>
        <v>-42000</v>
      </c>
      <c r="K4">
        <f>+K3+I4</f>
        <v>-58000</v>
      </c>
    </row>
    <row r="5" spans="1:11" x14ac:dyDescent="0.25">
      <c r="A5" s="31"/>
      <c r="B5" s="11"/>
      <c r="C5" s="1">
        <v>2</v>
      </c>
      <c r="D5">
        <v>11000</v>
      </c>
      <c r="E5">
        <v>3000</v>
      </c>
      <c r="F5">
        <v>15000</v>
      </c>
      <c r="G5">
        <v>3000</v>
      </c>
      <c r="H5">
        <f t="shared" ref="H5:H13" si="1">+D5-E5</f>
        <v>8000</v>
      </c>
      <c r="I5">
        <f t="shared" si="0"/>
        <v>12000</v>
      </c>
      <c r="J5">
        <f>+J4+H5</f>
        <v>-34000</v>
      </c>
      <c r="K5">
        <f t="shared" ref="K5:K13" si="2">+K4+I5</f>
        <v>-46000</v>
      </c>
    </row>
    <row r="6" spans="1:11" x14ac:dyDescent="0.25">
      <c r="A6" s="10" t="s">
        <v>0</v>
      </c>
      <c r="B6" s="12"/>
      <c r="C6" s="1">
        <v>3</v>
      </c>
      <c r="D6">
        <v>11000</v>
      </c>
      <c r="E6">
        <v>3000</v>
      </c>
      <c r="F6">
        <v>15000</v>
      </c>
      <c r="G6">
        <v>3000</v>
      </c>
      <c r="H6">
        <f t="shared" si="1"/>
        <v>8000</v>
      </c>
      <c r="I6">
        <f t="shared" si="0"/>
        <v>12000</v>
      </c>
      <c r="J6">
        <f t="shared" ref="J5:J13" si="3">+J5+H6</f>
        <v>-26000</v>
      </c>
      <c r="K6">
        <f t="shared" si="2"/>
        <v>-34000</v>
      </c>
    </row>
    <row r="7" spans="1:11" x14ac:dyDescent="0.25">
      <c r="A7" s="9" t="s">
        <v>1</v>
      </c>
      <c r="B7" s="12"/>
      <c r="C7" s="13">
        <v>4</v>
      </c>
      <c r="D7" s="14">
        <v>11000</v>
      </c>
      <c r="E7" s="14">
        <v>3000</v>
      </c>
      <c r="F7" s="14">
        <v>15000</v>
      </c>
      <c r="G7" s="14">
        <v>3000</v>
      </c>
      <c r="H7" s="14">
        <f t="shared" si="1"/>
        <v>8000</v>
      </c>
      <c r="I7" s="14">
        <f t="shared" si="0"/>
        <v>12000</v>
      </c>
      <c r="J7" s="15">
        <f t="shared" si="3"/>
        <v>-18000</v>
      </c>
      <c r="K7" s="15">
        <f t="shared" si="2"/>
        <v>-22000</v>
      </c>
    </row>
    <row r="8" spans="1:11" x14ac:dyDescent="0.25">
      <c r="A8" s="9" t="s">
        <v>2</v>
      </c>
      <c r="B8" s="12"/>
      <c r="C8" s="24">
        <v>5</v>
      </c>
      <c r="D8" s="14">
        <v>11000</v>
      </c>
      <c r="E8" s="14">
        <v>3000</v>
      </c>
      <c r="F8" s="14">
        <v>15000</v>
      </c>
      <c r="G8" s="14">
        <v>3000</v>
      </c>
      <c r="H8" s="14">
        <f t="shared" si="1"/>
        <v>8000</v>
      </c>
      <c r="I8" s="14">
        <f t="shared" si="0"/>
        <v>12000</v>
      </c>
      <c r="J8" s="15">
        <f t="shared" si="3"/>
        <v>-10000</v>
      </c>
      <c r="K8" s="25">
        <f t="shared" si="2"/>
        <v>-10000</v>
      </c>
    </row>
    <row r="9" spans="1:11" x14ac:dyDescent="0.25">
      <c r="A9" s="9" t="s">
        <v>3</v>
      </c>
      <c r="B9" s="12"/>
      <c r="C9" s="28">
        <v>6</v>
      </c>
      <c r="D9" s="14">
        <v>11000</v>
      </c>
      <c r="E9" s="14">
        <v>3000</v>
      </c>
      <c r="F9" s="14">
        <v>15000</v>
      </c>
      <c r="G9" s="14">
        <v>3000</v>
      </c>
      <c r="H9" s="14">
        <f t="shared" si="1"/>
        <v>8000</v>
      </c>
      <c r="I9" s="25">
        <f t="shared" si="0"/>
        <v>12000</v>
      </c>
      <c r="J9" s="29">
        <f t="shared" si="3"/>
        <v>-2000</v>
      </c>
      <c r="K9" s="15">
        <f t="shared" si="2"/>
        <v>2000</v>
      </c>
    </row>
    <row r="10" spans="1:11" x14ac:dyDescent="0.25">
      <c r="C10" s="13">
        <v>7</v>
      </c>
      <c r="D10" s="14">
        <v>11000</v>
      </c>
      <c r="E10" s="14">
        <v>3000</v>
      </c>
      <c r="F10" s="14">
        <v>15000</v>
      </c>
      <c r="G10" s="14">
        <v>3000</v>
      </c>
      <c r="H10" s="29">
        <f t="shared" si="1"/>
        <v>8000</v>
      </c>
      <c r="I10" s="14">
        <f t="shared" si="0"/>
        <v>12000</v>
      </c>
      <c r="J10" s="15">
        <f t="shared" si="3"/>
        <v>6000</v>
      </c>
      <c r="K10" s="15">
        <f t="shared" si="2"/>
        <v>14000</v>
      </c>
    </row>
    <row r="11" spans="1:11" x14ac:dyDescent="0.25">
      <c r="C11" s="13">
        <v>8</v>
      </c>
      <c r="D11" s="14">
        <v>11000</v>
      </c>
      <c r="E11" s="14">
        <v>3000</v>
      </c>
      <c r="F11" s="14">
        <v>15000</v>
      </c>
      <c r="G11" s="14">
        <v>3000</v>
      </c>
      <c r="H11" s="14">
        <f t="shared" si="1"/>
        <v>8000</v>
      </c>
      <c r="I11" s="14">
        <f t="shared" si="0"/>
        <v>12000</v>
      </c>
      <c r="J11" s="15">
        <f t="shared" si="3"/>
        <v>14000</v>
      </c>
      <c r="K11" s="15">
        <f t="shared" si="2"/>
        <v>26000</v>
      </c>
    </row>
    <row r="12" spans="1:11" x14ac:dyDescent="0.25">
      <c r="C12" s="1">
        <v>9</v>
      </c>
      <c r="D12">
        <v>11000</v>
      </c>
      <c r="E12">
        <v>3000</v>
      </c>
      <c r="F12">
        <v>15000</v>
      </c>
      <c r="G12">
        <v>3000</v>
      </c>
      <c r="H12">
        <f t="shared" si="1"/>
        <v>8000</v>
      </c>
      <c r="I12">
        <f t="shared" si="0"/>
        <v>12000</v>
      </c>
      <c r="J12" s="4">
        <f t="shared" si="3"/>
        <v>22000</v>
      </c>
      <c r="K12" s="4">
        <f t="shared" si="2"/>
        <v>38000</v>
      </c>
    </row>
    <row r="13" spans="1:11" x14ac:dyDescent="0.25">
      <c r="C13" s="1">
        <v>10</v>
      </c>
      <c r="D13">
        <v>11000</v>
      </c>
      <c r="E13">
        <v>3000</v>
      </c>
      <c r="F13">
        <v>15000</v>
      </c>
      <c r="G13">
        <v>3000</v>
      </c>
      <c r="H13">
        <f t="shared" si="1"/>
        <v>8000</v>
      </c>
      <c r="I13">
        <f t="shared" si="0"/>
        <v>12000</v>
      </c>
      <c r="J13" s="4">
        <f t="shared" si="3"/>
        <v>30000</v>
      </c>
      <c r="K13" s="4">
        <f t="shared" si="2"/>
        <v>50000</v>
      </c>
    </row>
    <row r="14" spans="1:11" x14ac:dyDescent="0.25">
      <c r="G14" s="36" t="s">
        <v>19</v>
      </c>
      <c r="H14" s="36"/>
      <c r="I14" s="36"/>
      <c r="J14" s="19">
        <f>6+2000/8000</f>
        <v>6.25</v>
      </c>
      <c r="K14" s="19">
        <f>5+10000/12000</f>
        <v>5.833333333333333</v>
      </c>
    </row>
    <row r="16" spans="1:11" x14ac:dyDescent="0.25">
      <c r="C16" s="1"/>
    </row>
    <row r="17" spans="3:13" x14ac:dyDescent="0.25">
      <c r="C17" s="32" t="s">
        <v>4</v>
      </c>
      <c r="D17" s="32" t="s">
        <v>7</v>
      </c>
      <c r="E17" s="32"/>
      <c r="F17" s="32" t="s">
        <v>8</v>
      </c>
      <c r="G17" s="32"/>
      <c r="H17" s="32" t="s">
        <v>9</v>
      </c>
      <c r="I17" s="32" t="s">
        <v>10</v>
      </c>
      <c r="J17" s="33" t="s">
        <v>13</v>
      </c>
      <c r="K17" s="33" t="s">
        <v>14</v>
      </c>
      <c r="L17" s="33" t="s">
        <v>15</v>
      </c>
      <c r="M17" s="33" t="s">
        <v>16</v>
      </c>
    </row>
    <row r="18" spans="3:13" ht="30.75" customHeight="1" x14ac:dyDescent="0.25">
      <c r="C18" s="32"/>
      <c r="D18" s="2" t="s">
        <v>5</v>
      </c>
      <c r="E18" s="2" t="s">
        <v>6</v>
      </c>
      <c r="F18" s="2" t="s">
        <v>5</v>
      </c>
      <c r="G18" s="2" t="s">
        <v>6</v>
      </c>
      <c r="H18" s="32"/>
      <c r="I18" s="32"/>
      <c r="J18" s="33"/>
      <c r="K18" s="33"/>
      <c r="L18" s="33"/>
      <c r="M18" s="33"/>
    </row>
    <row r="19" spans="3:13" x14ac:dyDescent="0.25">
      <c r="C19" s="1">
        <v>0</v>
      </c>
      <c r="D19">
        <v>0</v>
      </c>
      <c r="E19">
        <v>50000</v>
      </c>
      <c r="F19">
        <v>0</v>
      </c>
      <c r="G19">
        <v>70000</v>
      </c>
      <c r="H19">
        <f>+D19-E19</f>
        <v>-50000</v>
      </c>
      <c r="I19">
        <f>+F19-G19</f>
        <v>-70000</v>
      </c>
      <c r="J19" s="6">
        <f>+H19/(1+0.05)^C19</f>
        <v>-50000</v>
      </c>
      <c r="K19" s="6">
        <f>+I19/(1+0.05)^C19</f>
        <v>-70000</v>
      </c>
      <c r="L19" s="7">
        <f>+J19</f>
        <v>-50000</v>
      </c>
      <c r="M19" s="7">
        <f>+K19</f>
        <v>-70000</v>
      </c>
    </row>
    <row r="20" spans="3:13" x14ac:dyDescent="0.25">
      <c r="C20" s="1">
        <v>1</v>
      </c>
      <c r="D20">
        <v>11000</v>
      </c>
      <c r="E20">
        <v>3000</v>
      </c>
      <c r="F20">
        <v>15000</v>
      </c>
      <c r="G20">
        <v>3000</v>
      </c>
      <c r="H20">
        <f t="shared" ref="H20:H29" si="4">+D20-E20</f>
        <v>8000</v>
      </c>
      <c r="I20">
        <f t="shared" ref="I20:I29" si="5">+F20-G20</f>
        <v>12000</v>
      </c>
      <c r="J20" s="6">
        <f>+H20/(1+0.05)^C20</f>
        <v>7619.0476190476184</v>
      </c>
      <c r="K20" s="6">
        <f>+I20/(1+0.05)^C20</f>
        <v>11428.571428571428</v>
      </c>
      <c r="L20" s="7">
        <f>+L19+J20</f>
        <v>-42380.952380952382</v>
      </c>
      <c r="M20" s="7">
        <f>+M19+K20</f>
        <v>-58571.428571428572</v>
      </c>
    </row>
    <row r="21" spans="3:13" x14ac:dyDescent="0.25">
      <c r="C21" s="1">
        <v>2</v>
      </c>
      <c r="D21">
        <v>11000</v>
      </c>
      <c r="E21">
        <v>3000</v>
      </c>
      <c r="F21">
        <v>15000</v>
      </c>
      <c r="G21">
        <v>3000</v>
      </c>
      <c r="H21">
        <f t="shared" si="4"/>
        <v>8000</v>
      </c>
      <c r="I21">
        <f t="shared" si="5"/>
        <v>12000</v>
      </c>
      <c r="J21" s="6">
        <f t="shared" ref="J21:J29" si="6">+H21/(1+0.05)^C21</f>
        <v>7256.235827664399</v>
      </c>
      <c r="K21" s="6">
        <f>+I21/(1+0.05)^C21</f>
        <v>10884.353741496598</v>
      </c>
      <c r="L21" s="7">
        <f>+L20+J21</f>
        <v>-35124.716553287981</v>
      </c>
      <c r="M21" s="7">
        <f t="shared" ref="M21:M29" si="7">+M20+K21</f>
        <v>-47687.074829931975</v>
      </c>
    </row>
    <row r="22" spans="3:13" x14ac:dyDescent="0.25">
      <c r="C22" s="1">
        <v>3</v>
      </c>
      <c r="D22">
        <v>11000</v>
      </c>
      <c r="E22">
        <v>3000</v>
      </c>
      <c r="F22">
        <v>15000</v>
      </c>
      <c r="G22">
        <v>3000</v>
      </c>
      <c r="H22">
        <f t="shared" si="4"/>
        <v>8000</v>
      </c>
      <c r="I22">
        <f t="shared" si="5"/>
        <v>12000</v>
      </c>
      <c r="J22" s="6">
        <f t="shared" si="6"/>
        <v>6910.7007882518083</v>
      </c>
      <c r="K22" s="6">
        <f t="shared" ref="K22:K28" si="8">+I22/(1+0.05)^C22</f>
        <v>10366.051182377712</v>
      </c>
      <c r="L22" s="7">
        <f t="shared" ref="L22:L29" si="9">+L21+J22</f>
        <v>-28214.015765036173</v>
      </c>
      <c r="M22" s="7">
        <f t="shared" si="7"/>
        <v>-37321.023647554262</v>
      </c>
    </row>
    <row r="23" spans="3:13" x14ac:dyDescent="0.25">
      <c r="C23" s="1">
        <v>4</v>
      </c>
      <c r="D23">
        <v>11000</v>
      </c>
      <c r="E23">
        <v>3000</v>
      </c>
      <c r="F23">
        <v>15000</v>
      </c>
      <c r="G23">
        <v>3000</v>
      </c>
      <c r="H23">
        <f t="shared" si="4"/>
        <v>8000</v>
      </c>
      <c r="I23">
        <f t="shared" si="5"/>
        <v>12000</v>
      </c>
      <c r="J23" s="6">
        <f t="shared" si="6"/>
        <v>6581.6197983350557</v>
      </c>
      <c r="K23" s="6">
        <f t="shared" si="8"/>
        <v>9872.4296975025845</v>
      </c>
      <c r="L23" s="7">
        <f t="shared" si="9"/>
        <v>-21632.395966701115</v>
      </c>
      <c r="M23" s="7">
        <f t="shared" si="7"/>
        <v>-27448.593950051676</v>
      </c>
    </row>
    <row r="24" spans="3:13" x14ac:dyDescent="0.25">
      <c r="C24" s="1">
        <v>5</v>
      </c>
      <c r="D24">
        <v>11000</v>
      </c>
      <c r="E24">
        <v>3000</v>
      </c>
      <c r="F24">
        <v>15000</v>
      </c>
      <c r="G24">
        <v>3000</v>
      </c>
      <c r="H24">
        <f t="shared" si="4"/>
        <v>8000</v>
      </c>
      <c r="I24">
        <f t="shared" si="5"/>
        <v>12000</v>
      </c>
      <c r="J24" s="6">
        <f t="shared" si="6"/>
        <v>6268.209331747672</v>
      </c>
      <c r="K24" s="6">
        <f t="shared" si="8"/>
        <v>9402.313997621508</v>
      </c>
      <c r="L24" s="7">
        <f t="shared" si="9"/>
        <v>-15364.186634953443</v>
      </c>
      <c r="M24" s="7">
        <f t="shared" si="7"/>
        <v>-18046.279952430166</v>
      </c>
    </row>
    <row r="25" spans="3:13" x14ac:dyDescent="0.25">
      <c r="C25" s="1">
        <v>6</v>
      </c>
      <c r="D25">
        <v>11000</v>
      </c>
      <c r="E25">
        <v>3000</v>
      </c>
      <c r="F25">
        <v>15000</v>
      </c>
      <c r="G25">
        <v>3000</v>
      </c>
      <c r="H25">
        <f t="shared" si="4"/>
        <v>8000</v>
      </c>
      <c r="I25">
        <f t="shared" si="5"/>
        <v>12000</v>
      </c>
      <c r="J25" s="6">
        <f t="shared" si="6"/>
        <v>5969.7231730930216</v>
      </c>
      <c r="K25" s="6">
        <f t="shared" si="8"/>
        <v>8954.5847596395324</v>
      </c>
      <c r="L25" s="6">
        <f t="shared" si="9"/>
        <v>-9394.4634618604214</v>
      </c>
      <c r="M25" s="6">
        <f t="shared" si="7"/>
        <v>-9091.6951927906339</v>
      </c>
    </row>
    <row r="26" spans="3:13" x14ac:dyDescent="0.25">
      <c r="C26" s="1">
        <v>7</v>
      </c>
      <c r="D26">
        <v>11000</v>
      </c>
      <c r="E26">
        <v>3000</v>
      </c>
      <c r="F26">
        <v>15000</v>
      </c>
      <c r="G26">
        <v>3000</v>
      </c>
      <c r="H26">
        <f t="shared" si="4"/>
        <v>8000</v>
      </c>
      <c r="I26">
        <f t="shared" si="5"/>
        <v>12000</v>
      </c>
      <c r="J26" s="6">
        <f t="shared" si="6"/>
        <v>5685.4506410409713</v>
      </c>
      <c r="K26" s="6">
        <f t="shared" si="8"/>
        <v>8528.1759615614574</v>
      </c>
      <c r="L26" s="16">
        <f t="shared" si="9"/>
        <v>-3709.0128208194501</v>
      </c>
      <c r="M26" s="21">
        <f t="shared" si="7"/>
        <v>-563.51923122917651</v>
      </c>
    </row>
    <row r="27" spans="3:13" x14ac:dyDescent="0.25">
      <c r="C27" s="1">
        <v>8</v>
      </c>
      <c r="D27">
        <v>11000</v>
      </c>
      <c r="E27">
        <v>3000</v>
      </c>
      <c r="F27">
        <v>15000</v>
      </c>
      <c r="G27">
        <v>3000</v>
      </c>
      <c r="H27">
        <f t="shared" si="4"/>
        <v>8000</v>
      </c>
      <c r="I27">
        <f t="shared" si="5"/>
        <v>12000</v>
      </c>
      <c r="J27" s="16">
        <f t="shared" si="6"/>
        <v>5414.7148962294978</v>
      </c>
      <c r="K27" s="21">
        <f t="shared" si="8"/>
        <v>8122.0723443442457</v>
      </c>
      <c r="L27" s="6">
        <f t="shared" si="9"/>
        <v>1705.7020754100477</v>
      </c>
      <c r="M27" s="6">
        <f t="shared" si="7"/>
        <v>7558.5531131150692</v>
      </c>
    </row>
    <row r="28" spans="3:13" x14ac:dyDescent="0.25">
      <c r="C28" s="1">
        <v>9</v>
      </c>
      <c r="D28">
        <v>11000</v>
      </c>
      <c r="E28">
        <v>3000</v>
      </c>
      <c r="F28">
        <v>15000</v>
      </c>
      <c r="G28">
        <v>3000</v>
      </c>
      <c r="H28">
        <f t="shared" si="4"/>
        <v>8000</v>
      </c>
      <c r="I28">
        <f t="shared" si="5"/>
        <v>12000</v>
      </c>
      <c r="J28" s="6">
        <f t="shared" si="6"/>
        <v>5156.8713297423783</v>
      </c>
      <c r="K28" s="6">
        <f t="shared" si="8"/>
        <v>7735.3069946135674</v>
      </c>
      <c r="L28" s="6">
        <f t="shared" si="9"/>
        <v>6862.5734051524259</v>
      </c>
      <c r="M28" s="6">
        <f t="shared" si="7"/>
        <v>15293.860107728637</v>
      </c>
    </row>
    <row r="29" spans="3:13" x14ac:dyDescent="0.25">
      <c r="C29" s="1">
        <v>10</v>
      </c>
      <c r="D29">
        <v>11000</v>
      </c>
      <c r="E29">
        <v>3000</v>
      </c>
      <c r="F29">
        <v>15000</v>
      </c>
      <c r="G29">
        <v>3000</v>
      </c>
      <c r="H29">
        <f t="shared" si="4"/>
        <v>8000</v>
      </c>
      <c r="I29">
        <f t="shared" si="5"/>
        <v>12000</v>
      </c>
      <c r="J29" s="6">
        <f t="shared" si="6"/>
        <v>4911.3060283260747</v>
      </c>
      <c r="K29" s="6">
        <f>+I29/(1+0.05)^C29</f>
        <v>7366.9590424891121</v>
      </c>
      <c r="L29" s="7">
        <f t="shared" si="9"/>
        <v>11773.879433478502</v>
      </c>
      <c r="M29" s="7">
        <f t="shared" si="7"/>
        <v>22660.819150217751</v>
      </c>
    </row>
    <row r="30" spans="3:13" x14ac:dyDescent="0.25">
      <c r="I30" s="36" t="s">
        <v>23</v>
      </c>
      <c r="J30" s="36"/>
      <c r="K30" s="36"/>
      <c r="L30" s="26">
        <f>7+3709/5415</f>
        <v>7.6849492151431207</v>
      </c>
      <c r="M30" s="26">
        <f>7+564/8122</f>
        <v>7.0694410243782322</v>
      </c>
    </row>
  </sheetData>
  <mergeCells count="19">
    <mergeCell ref="I30:K30"/>
    <mergeCell ref="J17:J18"/>
    <mergeCell ref="K17:K18"/>
    <mergeCell ref="L17:L18"/>
    <mergeCell ref="F17:G17"/>
    <mergeCell ref="H17:H18"/>
    <mergeCell ref="I17:I18"/>
    <mergeCell ref="M17:M18"/>
    <mergeCell ref="F1:G1"/>
    <mergeCell ref="H1:H2"/>
    <mergeCell ref="I1:I2"/>
    <mergeCell ref="J1:J2"/>
    <mergeCell ref="K1:K2"/>
    <mergeCell ref="G14:I14"/>
    <mergeCell ref="A1:A5"/>
    <mergeCell ref="C1:C2"/>
    <mergeCell ref="D1:E1"/>
    <mergeCell ref="C17:C18"/>
    <mergeCell ref="D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F255-9DCA-430A-AFE5-2216B97A066A}">
  <dimension ref="A1:M30"/>
  <sheetViews>
    <sheetView workbookViewId="0">
      <selection sqref="A1:A5"/>
    </sheetView>
  </sheetViews>
  <sheetFormatPr defaultRowHeight="15" x14ac:dyDescent="0.25"/>
  <cols>
    <col min="1" max="1" width="80.140625" customWidth="1"/>
    <col min="2" max="2" width="8" style="4" customWidth="1"/>
    <col min="3" max="3" width="7.42578125" bestFit="1" customWidth="1"/>
    <col min="10" max="10" width="12.85546875" customWidth="1"/>
    <col min="11" max="11" width="13.42578125" customWidth="1"/>
    <col min="12" max="12" width="14.7109375" customWidth="1"/>
    <col min="13" max="13" width="14.85546875" customWidth="1"/>
  </cols>
  <sheetData>
    <row r="1" spans="1:12" ht="15" customHeight="1" x14ac:dyDescent="0.25">
      <c r="A1" s="31" t="s">
        <v>24</v>
      </c>
      <c r="B1" s="11"/>
      <c r="C1" s="32" t="s">
        <v>4</v>
      </c>
      <c r="D1" s="32" t="s">
        <v>7</v>
      </c>
      <c r="E1" s="32"/>
      <c r="F1" s="32" t="s">
        <v>8</v>
      </c>
      <c r="G1" s="32"/>
      <c r="H1" s="32" t="s">
        <v>7</v>
      </c>
      <c r="I1" s="32"/>
      <c r="J1" s="32" t="s">
        <v>8</v>
      </c>
      <c r="K1" s="32"/>
      <c r="L1" s="4"/>
    </row>
    <row r="2" spans="1:12" x14ac:dyDescent="0.25">
      <c r="A2" s="31"/>
      <c r="B2" s="11"/>
      <c r="C2" s="32"/>
      <c r="D2" s="2" t="s">
        <v>5</v>
      </c>
      <c r="E2" s="2" t="s">
        <v>6</v>
      </c>
      <c r="F2" s="2" t="s">
        <v>5</v>
      </c>
      <c r="G2" s="2" t="s">
        <v>6</v>
      </c>
      <c r="H2" s="2" t="s">
        <v>17</v>
      </c>
      <c r="I2" s="2" t="s">
        <v>18</v>
      </c>
      <c r="J2" s="2" t="s">
        <v>17</v>
      </c>
      <c r="K2" s="2" t="s">
        <v>18</v>
      </c>
      <c r="L2" s="4"/>
    </row>
    <row r="3" spans="1:12" x14ac:dyDescent="0.25">
      <c r="A3" s="31"/>
      <c r="B3" s="11"/>
      <c r="C3" s="1">
        <v>0</v>
      </c>
      <c r="D3">
        <v>0</v>
      </c>
      <c r="E3">
        <v>50000</v>
      </c>
      <c r="F3">
        <v>0</v>
      </c>
      <c r="G3">
        <v>70000</v>
      </c>
      <c r="H3" s="6">
        <f>+D3/(1+0.05)^C3</f>
        <v>0</v>
      </c>
      <c r="I3" s="6">
        <f>+E3/(1+0.05)^C3</f>
        <v>50000</v>
      </c>
      <c r="J3" s="6">
        <f>+F3/(1+0.05)^C3</f>
        <v>0</v>
      </c>
      <c r="K3" s="6">
        <f>+G3/(1+0.05)^C3</f>
        <v>70000</v>
      </c>
      <c r="L3" s="4"/>
    </row>
    <row r="4" spans="1:12" x14ac:dyDescent="0.25">
      <c r="A4" s="31"/>
      <c r="B4" s="11"/>
      <c r="C4" s="1">
        <v>1</v>
      </c>
      <c r="D4">
        <v>11000</v>
      </c>
      <c r="E4">
        <v>3000</v>
      </c>
      <c r="F4">
        <v>15000</v>
      </c>
      <c r="G4">
        <v>3000</v>
      </c>
      <c r="H4" s="6">
        <f>+D4/(1+0.05)^C4</f>
        <v>10476.190476190475</v>
      </c>
      <c r="I4" s="6">
        <f t="shared" ref="I4:I12" si="0">+E4/(1+0.05)^C4</f>
        <v>2857.1428571428569</v>
      </c>
      <c r="J4" s="6">
        <f t="shared" ref="J4:J13" si="1">+F4/(1+0.05)^C4</f>
        <v>14285.714285714284</v>
      </c>
      <c r="K4" s="6">
        <f>+G4/(1+0.05)^C4</f>
        <v>2857.1428571428569</v>
      </c>
      <c r="L4" s="4"/>
    </row>
    <row r="5" spans="1:12" x14ac:dyDescent="0.25">
      <c r="A5" s="31"/>
      <c r="B5" s="11"/>
      <c r="C5" s="1">
        <v>2</v>
      </c>
      <c r="D5">
        <v>11000</v>
      </c>
      <c r="E5">
        <v>3000</v>
      </c>
      <c r="F5">
        <v>15000</v>
      </c>
      <c r="G5">
        <v>3000</v>
      </c>
      <c r="H5" s="6">
        <f>+D5/(1+0.05)^C5</f>
        <v>9977.3242630385485</v>
      </c>
      <c r="I5" s="6">
        <f t="shared" si="0"/>
        <v>2721.0884353741494</v>
      </c>
      <c r="J5" s="6">
        <f t="shared" si="1"/>
        <v>13605.442176870747</v>
      </c>
      <c r="K5" s="6">
        <f t="shared" ref="K5:K13" si="2">+G5/(1+0.05)^C5</f>
        <v>2721.0884353741494</v>
      </c>
      <c r="L5" s="4"/>
    </row>
    <row r="6" spans="1:12" x14ac:dyDescent="0.25">
      <c r="A6" s="9" t="s">
        <v>0</v>
      </c>
      <c r="B6" s="12"/>
      <c r="C6" s="1">
        <v>3</v>
      </c>
      <c r="D6">
        <v>11000</v>
      </c>
      <c r="E6">
        <v>3000</v>
      </c>
      <c r="F6">
        <v>15000</v>
      </c>
      <c r="G6">
        <v>3000</v>
      </c>
      <c r="H6" s="6">
        <f>+D6/(1+0.05)^C6</f>
        <v>9502.2135838462364</v>
      </c>
      <c r="I6" s="6">
        <f t="shared" si="0"/>
        <v>2591.5127955944281</v>
      </c>
      <c r="J6" s="6">
        <f t="shared" si="1"/>
        <v>12957.56397797214</v>
      </c>
      <c r="K6" s="6">
        <f t="shared" si="2"/>
        <v>2591.5127955944281</v>
      </c>
      <c r="L6" s="4"/>
    </row>
    <row r="7" spans="1:12" x14ac:dyDescent="0.25">
      <c r="A7" s="10" t="s">
        <v>1</v>
      </c>
      <c r="B7" s="12"/>
      <c r="C7" s="1">
        <v>4</v>
      </c>
      <c r="D7">
        <v>11000</v>
      </c>
      <c r="E7">
        <v>3000</v>
      </c>
      <c r="F7">
        <v>15000</v>
      </c>
      <c r="G7">
        <v>3000</v>
      </c>
      <c r="H7" s="6">
        <f t="shared" ref="H7:H13" si="3">+D7/(1+0.05)^C7</f>
        <v>9049.7272227107023</v>
      </c>
      <c r="I7" s="6">
        <f t="shared" si="0"/>
        <v>2468.1074243756461</v>
      </c>
      <c r="J7" s="6">
        <f t="shared" si="1"/>
        <v>12340.537121878229</v>
      </c>
      <c r="K7" s="6">
        <f t="shared" si="2"/>
        <v>2468.1074243756461</v>
      </c>
      <c r="L7" s="4"/>
    </row>
    <row r="8" spans="1:12" x14ac:dyDescent="0.25">
      <c r="A8" s="9" t="s">
        <v>2</v>
      </c>
      <c r="B8" s="12"/>
      <c r="C8" s="1">
        <v>5</v>
      </c>
      <c r="D8">
        <v>11000</v>
      </c>
      <c r="E8">
        <v>3000</v>
      </c>
      <c r="F8">
        <v>15000</v>
      </c>
      <c r="G8">
        <v>3000</v>
      </c>
      <c r="H8" s="6">
        <f t="shared" si="3"/>
        <v>8618.7878311530476</v>
      </c>
      <c r="I8" s="6">
        <f t="shared" si="0"/>
        <v>2350.578499405377</v>
      </c>
      <c r="J8" s="6">
        <f t="shared" si="1"/>
        <v>11752.892497026884</v>
      </c>
      <c r="K8" s="6">
        <f t="shared" si="2"/>
        <v>2350.578499405377</v>
      </c>
      <c r="L8" s="4"/>
    </row>
    <row r="9" spans="1:12" x14ac:dyDescent="0.25">
      <c r="A9" s="9" t="s">
        <v>3</v>
      </c>
      <c r="B9" s="12"/>
      <c r="C9" s="1">
        <v>6</v>
      </c>
      <c r="D9">
        <v>11000</v>
      </c>
      <c r="E9">
        <v>3000</v>
      </c>
      <c r="F9">
        <v>15000</v>
      </c>
      <c r="G9">
        <v>3000</v>
      </c>
      <c r="H9" s="6">
        <f t="shared" si="3"/>
        <v>8208.3693630029047</v>
      </c>
      <c r="I9" s="6">
        <f t="shared" si="0"/>
        <v>2238.6461899098831</v>
      </c>
      <c r="J9" s="6">
        <f t="shared" si="1"/>
        <v>11193.230949549416</v>
      </c>
      <c r="K9" s="6">
        <f t="shared" si="2"/>
        <v>2238.6461899098831</v>
      </c>
      <c r="L9" s="4"/>
    </row>
    <row r="10" spans="1:12" x14ac:dyDescent="0.25">
      <c r="C10" s="1">
        <v>7</v>
      </c>
      <c r="D10">
        <v>11000</v>
      </c>
      <c r="E10">
        <v>3000</v>
      </c>
      <c r="F10">
        <v>15000</v>
      </c>
      <c r="G10">
        <v>3000</v>
      </c>
      <c r="H10" s="6">
        <f t="shared" si="3"/>
        <v>7817.4946314313356</v>
      </c>
      <c r="I10" s="6">
        <f t="shared" si="0"/>
        <v>2132.0439903903643</v>
      </c>
      <c r="J10" s="6">
        <f t="shared" si="1"/>
        <v>10660.219951951822</v>
      </c>
      <c r="K10" s="6">
        <f t="shared" si="2"/>
        <v>2132.0439903903643</v>
      </c>
      <c r="L10" s="4"/>
    </row>
    <row r="11" spans="1:12" x14ac:dyDescent="0.25">
      <c r="C11" s="1">
        <v>8</v>
      </c>
      <c r="D11">
        <v>11000</v>
      </c>
      <c r="E11">
        <v>3000</v>
      </c>
      <c r="F11">
        <v>15000</v>
      </c>
      <c r="G11">
        <v>3000</v>
      </c>
      <c r="H11" s="6">
        <f t="shared" si="3"/>
        <v>7445.2329823155587</v>
      </c>
      <c r="I11" s="6">
        <f t="shared" si="0"/>
        <v>2030.5180860860614</v>
      </c>
      <c r="J11" s="6">
        <f t="shared" si="1"/>
        <v>10152.590430430308</v>
      </c>
      <c r="K11" s="6">
        <f t="shared" si="2"/>
        <v>2030.5180860860614</v>
      </c>
      <c r="L11" s="4"/>
    </row>
    <row r="12" spans="1:12" x14ac:dyDescent="0.25">
      <c r="C12" s="1">
        <v>9</v>
      </c>
      <c r="D12">
        <v>11000</v>
      </c>
      <c r="E12">
        <v>3000</v>
      </c>
      <c r="F12">
        <v>15000</v>
      </c>
      <c r="G12">
        <v>3000</v>
      </c>
      <c r="H12" s="6">
        <f t="shared" si="3"/>
        <v>7090.6980783957697</v>
      </c>
      <c r="I12" s="6">
        <f t="shared" si="0"/>
        <v>1933.8267486533919</v>
      </c>
      <c r="J12" s="6">
        <f t="shared" si="1"/>
        <v>9669.1337432669588</v>
      </c>
      <c r="K12" s="6">
        <f t="shared" si="2"/>
        <v>1933.8267486533919</v>
      </c>
      <c r="L12" s="4"/>
    </row>
    <row r="13" spans="1:12" x14ac:dyDescent="0.25">
      <c r="C13" s="1">
        <v>10</v>
      </c>
      <c r="D13">
        <v>11000</v>
      </c>
      <c r="E13">
        <v>3000</v>
      </c>
      <c r="F13">
        <v>15000</v>
      </c>
      <c r="G13">
        <v>3000</v>
      </c>
      <c r="H13" s="6">
        <f t="shared" si="3"/>
        <v>6753.0457889483523</v>
      </c>
      <c r="I13" s="6">
        <f>+E13/(1+0.05)^C13</f>
        <v>1841.739760622278</v>
      </c>
      <c r="J13" s="6">
        <f t="shared" si="1"/>
        <v>9208.6988031113906</v>
      </c>
      <c r="K13" s="6">
        <f t="shared" si="2"/>
        <v>1841.739760622278</v>
      </c>
      <c r="L13" s="4"/>
    </row>
    <row r="14" spans="1:12" x14ac:dyDescent="0.25">
      <c r="G14" s="18" t="s">
        <v>20</v>
      </c>
      <c r="H14" s="30">
        <f>+SUM(H3:H13)</f>
        <v>84939.084221032914</v>
      </c>
      <c r="I14" s="30">
        <f>+SUM(I3:I13)</f>
        <v>73165.204787554423</v>
      </c>
      <c r="J14" s="23">
        <f>+SUM(J3:J13)</f>
        <v>115826.02393777217</v>
      </c>
      <c r="K14" s="23">
        <f>+SUM(K3:K13)</f>
        <v>93165.204787554438</v>
      </c>
      <c r="L14" s="4"/>
    </row>
    <row r="15" spans="1:12" x14ac:dyDescent="0.25">
      <c r="E15" s="36" t="s">
        <v>21</v>
      </c>
      <c r="F15" s="36"/>
      <c r="G15" s="36"/>
      <c r="H15" s="19">
        <f>+H14/I14</f>
        <v>1.160921840752932</v>
      </c>
      <c r="I15" s="20"/>
      <c r="J15" s="19">
        <f>+J14/K14</f>
        <v>1.2432326446541007</v>
      </c>
    </row>
    <row r="19" spans="12:13" x14ac:dyDescent="0.25">
      <c r="L19" s="37"/>
      <c r="M19" s="37"/>
    </row>
    <row r="20" spans="12:13" x14ac:dyDescent="0.25">
      <c r="L20" s="37"/>
      <c r="M20" s="37"/>
    </row>
    <row r="21" spans="12:13" x14ac:dyDescent="0.25">
      <c r="L21" s="6"/>
      <c r="M21" s="6"/>
    </row>
    <row r="22" spans="12:13" x14ac:dyDescent="0.25">
      <c r="L22" s="6"/>
      <c r="M22" s="6"/>
    </row>
    <row r="23" spans="12:13" x14ac:dyDescent="0.25">
      <c r="L23" s="6"/>
      <c r="M23" s="6"/>
    </row>
    <row r="24" spans="12:13" x14ac:dyDescent="0.25">
      <c r="L24" s="6"/>
      <c r="M24" s="6"/>
    </row>
    <row r="25" spans="12:13" x14ac:dyDescent="0.25">
      <c r="L25" s="6"/>
      <c r="M25" s="6"/>
    </row>
    <row r="26" spans="12:13" x14ac:dyDescent="0.25">
      <c r="L26" s="6"/>
      <c r="M26" s="6"/>
    </row>
    <row r="27" spans="12:13" x14ac:dyDescent="0.25">
      <c r="L27" s="6"/>
      <c r="M27" s="6"/>
    </row>
    <row r="28" spans="12:13" x14ac:dyDescent="0.25">
      <c r="L28" s="6"/>
      <c r="M28" s="6"/>
    </row>
    <row r="29" spans="12:13" x14ac:dyDescent="0.25">
      <c r="L29" s="6"/>
      <c r="M29" s="6"/>
    </row>
    <row r="30" spans="12:13" x14ac:dyDescent="0.25">
      <c r="L30" s="6"/>
      <c r="M30" s="6"/>
    </row>
  </sheetData>
  <mergeCells count="9">
    <mergeCell ref="J1:K1"/>
    <mergeCell ref="L19:L20"/>
    <mergeCell ref="M19:M20"/>
    <mergeCell ref="A1:A5"/>
    <mergeCell ref="E15:G15"/>
    <mergeCell ref="C1:C2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3C6C-C035-44DC-9967-FACA0DE6C3E4}">
  <dimension ref="A1:L33"/>
  <sheetViews>
    <sheetView workbookViewId="0">
      <selection sqref="A1:A5"/>
    </sheetView>
  </sheetViews>
  <sheetFormatPr defaultRowHeight="15" x14ac:dyDescent="0.25"/>
  <cols>
    <col min="1" max="1" width="80.140625" customWidth="1"/>
    <col min="2" max="2" width="7.42578125" bestFit="1" customWidth="1"/>
    <col min="9" max="9" width="15.28515625" customWidth="1"/>
    <col min="10" max="10" width="15.7109375" customWidth="1"/>
    <col min="11" max="11" width="14.7109375" customWidth="1"/>
    <col min="12" max="12" width="14.85546875" customWidth="1"/>
  </cols>
  <sheetData>
    <row r="1" spans="1:12" ht="15" customHeight="1" x14ac:dyDescent="0.25">
      <c r="A1" s="31" t="s">
        <v>24</v>
      </c>
      <c r="B1" s="32" t="s">
        <v>4</v>
      </c>
      <c r="C1" s="32" t="s">
        <v>7</v>
      </c>
      <c r="D1" s="32"/>
      <c r="E1" s="32" t="s">
        <v>8</v>
      </c>
      <c r="F1" s="32"/>
      <c r="G1" s="32" t="s">
        <v>9</v>
      </c>
      <c r="H1" s="32" t="s">
        <v>10</v>
      </c>
      <c r="I1" s="33" t="s">
        <v>13</v>
      </c>
      <c r="J1" s="33" t="s">
        <v>14</v>
      </c>
      <c r="K1" s="4"/>
      <c r="L1" s="4"/>
    </row>
    <row r="2" spans="1:12" x14ac:dyDescent="0.25">
      <c r="A2" s="31"/>
      <c r="B2" s="32"/>
      <c r="C2" s="2" t="s">
        <v>5</v>
      </c>
      <c r="D2" s="2" t="s">
        <v>6</v>
      </c>
      <c r="E2" s="2" t="s">
        <v>5</v>
      </c>
      <c r="F2" s="2" t="s">
        <v>6</v>
      </c>
      <c r="G2" s="32"/>
      <c r="H2" s="32"/>
      <c r="I2" s="33"/>
      <c r="J2" s="33"/>
      <c r="K2" s="4"/>
      <c r="L2" s="4"/>
    </row>
    <row r="3" spans="1:12" ht="15.75" thickBot="1" x14ac:dyDescent="0.3">
      <c r="A3" s="31"/>
      <c r="B3" s="1">
        <v>0</v>
      </c>
      <c r="C3">
        <v>0</v>
      </c>
      <c r="D3" s="3">
        <v>50000</v>
      </c>
      <c r="E3">
        <v>0</v>
      </c>
      <c r="F3" s="22">
        <v>70000</v>
      </c>
      <c r="G3">
        <f>+C3-D3</f>
        <v>-50000</v>
      </c>
      <c r="H3">
        <f>+E3-F3</f>
        <v>-70000</v>
      </c>
      <c r="I3" s="27">
        <f>+G3/(1+0.05)^B3</f>
        <v>-50000</v>
      </c>
      <c r="J3" s="27">
        <f>+H3/(1+0.05)^B3</f>
        <v>-70000</v>
      </c>
      <c r="K3" s="4"/>
      <c r="L3" s="4"/>
    </row>
    <row r="4" spans="1:12" x14ac:dyDescent="0.25">
      <c r="A4" s="31"/>
      <c r="B4" s="1">
        <v>1</v>
      </c>
      <c r="C4">
        <v>11000</v>
      </c>
      <c r="D4">
        <v>3000</v>
      </c>
      <c r="E4">
        <v>15000</v>
      </c>
      <c r="F4">
        <v>3000</v>
      </c>
      <c r="G4">
        <f t="shared" ref="G4:G13" si="0">+C4-D4</f>
        <v>8000</v>
      </c>
      <c r="H4">
        <f t="shared" ref="H4:H13" si="1">+E4-F4</f>
        <v>12000</v>
      </c>
      <c r="I4" s="6">
        <f>+G4/(1+0.05)^B4</f>
        <v>7619.0476190476184</v>
      </c>
      <c r="J4" s="6">
        <f t="shared" ref="J4:J12" si="2">+H4/(1+0.05)^B4</f>
        <v>11428.571428571428</v>
      </c>
      <c r="K4" s="4"/>
      <c r="L4" s="4"/>
    </row>
    <row r="5" spans="1:12" x14ac:dyDescent="0.25">
      <c r="A5" s="31"/>
      <c r="B5" s="1">
        <v>2</v>
      </c>
      <c r="C5">
        <v>11000</v>
      </c>
      <c r="D5">
        <v>3000</v>
      </c>
      <c r="E5">
        <v>15000</v>
      </c>
      <c r="F5">
        <v>3000</v>
      </c>
      <c r="G5">
        <f t="shared" si="0"/>
        <v>8000</v>
      </c>
      <c r="H5">
        <f t="shared" si="1"/>
        <v>12000</v>
      </c>
      <c r="I5" s="6">
        <f t="shared" ref="I5:I13" si="3">+G5/(1+0.05)^B5</f>
        <v>7256.235827664399</v>
      </c>
      <c r="J5" s="6">
        <f t="shared" si="2"/>
        <v>10884.353741496598</v>
      </c>
      <c r="K5" s="4"/>
      <c r="L5" s="4"/>
    </row>
    <row r="6" spans="1:12" x14ac:dyDescent="0.25">
      <c r="A6" s="9" t="s">
        <v>0</v>
      </c>
      <c r="B6" s="1">
        <v>3</v>
      </c>
      <c r="C6">
        <v>11000</v>
      </c>
      <c r="D6">
        <v>3000</v>
      </c>
      <c r="E6">
        <v>15000</v>
      </c>
      <c r="F6">
        <v>3000</v>
      </c>
      <c r="G6">
        <f t="shared" si="0"/>
        <v>8000</v>
      </c>
      <c r="H6">
        <f t="shared" si="1"/>
        <v>12000</v>
      </c>
      <c r="I6" s="6">
        <f t="shared" si="3"/>
        <v>6910.7007882518083</v>
      </c>
      <c r="J6" s="6">
        <f t="shared" si="2"/>
        <v>10366.051182377712</v>
      </c>
      <c r="K6" s="4"/>
      <c r="L6" s="4"/>
    </row>
    <row r="7" spans="1:12" x14ac:dyDescent="0.25">
      <c r="A7" s="9" t="s">
        <v>1</v>
      </c>
      <c r="B7" s="1">
        <v>4</v>
      </c>
      <c r="C7">
        <v>11000</v>
      </c>
      <c r="D7">
        <v>3000</v>
      </c>
      <c r="E7">
        <v>15000</v>
      </c>
      <c r="F7">
        <v>3000</v>
      </c>
      <c r="G7">
        <f t="shared" si="0"/>
        <v>8000</v>
      </c>
      <c r="H7">
        <f t="shared" si="1"/>
        <v>12000</v>
      </c>
      <c r="I7" s="6">
        <f t="shared" si="3"/>
        <v>6581.6197983350557</v>
      </c>
      <c r="J7" s="6">
        <f t="shared" si="2"/>
        <v>9872.4296975025845</v>
      </c>
      <c r="K7" s="4"/>
      <c r="L7" s="4"/>
    </row>
    <row r="8" spans="1:12" x14ac:dyDescent="0.25">
      <c r="A8" s="10" t="s">
        <v>2</v>
      </c>
      <c r="B8" s="1">
        <v>5</v>
      </c>
      <c r="C8">
        <v>11000</v>
      </c>
      <c r="D8">
        <v>3000</v>
      </c>
      <c r="E8">
        <v>15000</v>
      </c>
      <c r="F8">
        <v>3000</v>
      </c>
      <c r="G8">
        <f t="shared" si="0"/>
        <v>8000</v>
      </c>
      <c r="H8">
        <f t="shared" si="1"/>
        <v>12000</v>
      </c>
      <c r="I8" s="6">
        <f t="shared" si="3"/>
        <v>6268.209331747672</v>
      </c>
      <c r="J8" s="6">
        <f t="shared" si="2"/>
        <v>9402.313997621508</v>
      </c>
      <c r="K8" s="4"/>
      <c r="L8" s="4"/>
    </row>
    <row r="9" spans="1:12" x14ac:dyDescent="0.25">
      <c r="A9" s="9" t="s">
        <v>3</v>
      </c>
      <c r="B9" s="1">
        <v>6</v>
      </c>
      <c r="C9">
        <v>11000</v>
      </c>
      <c r="D9">
        <v>3000</v>
      </c>
      <c r="E9">
        <v>15000</v>
      </c>
      <c r="F9">
        <v>3000</v>
      </c>
      <c r="G9">
        <f t="shared" si="0"/>
        <v>8000</v>
      </c>
      <c r="H9">
        <f t="shared" si="1"/>
        <v>12000</v>
      </c>
      <c r="I9" s="6">
        <f t="shared" si="3"/>
        <v>5969.7231730930216</v>
      </c>
      <c r="J9" s="6">
        <f t="shared" si="2"/>
        <v>8954.5847596395324</v>
      </c>
      <c r="K9" s="4"/>
      <c r="L9" s="4"/>
    </row>
    <row r="10" spans="1:12" x14ac:dyDescent="0.25">
      <c r="B10" s="1">
        <v>7</v>
      </c>
      <c r="C10">
        <v>11000</v>
      </c>
      <c r="D10">
        <v>3000</v>
      </c>
      <c r="E10">
        <v>15000</v>
      </c>
      <c r="F10">
        <v>3000</v>
      </c>
      <c r="G10">
        <f t="shared" si="0"/>
        <v>8000</v>
      </c>
      <c r="H10">
        <f t="shared" si="1"/>
        <v>12000</v>
      </c>
      <c r="I10" s="6">
        <f t="shared" si="3"/>
        <v>5685.4506410409713</v>
      </c>
      <c r="J10" s="6">
        <f t="shared" si="2"/>
        <v>8528.1759615614574</v>
      </c>
      <c r="K10" s="4"/>
      <c r="L10" s="4"/>
    </row>
    <row r="11" spans="1:12" x14ac:dyDescent="0.25">
      <c r="B11" s="1">
        <v>8</v>
      </c>
      <c r="C11">
        <v>11000</v>
      </c>
      <c r="D11">
        <v>3000</v>
      </c>
      <c r="E11">
        <v>15000</v>
      </c>
      <c r="F11">
        <v>3000</v>
      </c>
      <c r="G11">
        <f t="shared" si="0"/>
        <v>8000</v>
      </c>
      <c r="H11">
        <f t="shared" si="1"/>
        <v>12000</v>
      </c>
      <c r="I11" s="6">
        <f>+G11/(1+0.05)^B11</f>
        <v>5414.7148962294978</v>
      </c>
      <c r="J11" s="6">
        <f t="shared" si="2"/>
        <v>8122.0723443442457</v>
      </c>
      <c r="K11" s="4"/>
      <c r="L11" s="4"/>
    </row>
    <row r="12" spans="1:12" x14ac:dyDescent="0.25">
      <c r="B12" s="1">
        <v>9</v>
      </c>
      <c r="C12">
        <v>11000</v>
      </c>
      <c r="D12">
        <v>3000</v>
      </c>
      <c r="E12">
        <v>15000</v>
      </c>
      <c r="F12">
        <v>3000</v>
      </c>
      <c r="G12">
        <f t="shared" si="0"/>
        <v>8000</v>
      </c>
      <c r="H12">
        <f t="shared" si="1"/>
        <v>12000</v>
      </c>
      <c r="I12" s="6">
        <f t="shared" si="3"/>
        <v>5156.8713297423783</v>
      </c>
      <c r="J12" s="6">
        <f t="shared" si="2"/>
        <v>7735.3069946135674</v>
      </c>
      <c r="K12" s="4"/>
      <c r="L12" s="4"/>
    </row>
    <row r="13" spans="1:12" x14ac:dyDescent="0.25">
      <c r="B13" s="1">
        <v>10</v>
      </c>
      <c r="C13">
        <v>11000</v>
      </c>
      <c r="D13">
        <v>3000</v>
      </c>
      <c r="E13">
        <v>15000</v>
      </c>
      <c r="F13">
        <v>3000</v>
      </c>
      <c r="G13">
        <f t="shared" si="0"/>
        <v>8000</v>
      </c>
      <c r="H13">
        <f t="shared" si="1"/>
        <v>12000</v>
      </c>
      <c r="I13" s="6">
        <f t="shared" si="3"/>
        <v>4911.3060283260747</v>
      </c>
      <c r="J13" s="6">
        <f>+H13/(1+0.05)^B13</f>
        <v>7366.9590424891121</v>
      </c>
      <c r="K13" s="4"/>
      <c r="L13" s="4"/>
    </row>
    <row r="14" spans="1:12" x14ac:dyDescent="0.25">
      <c r="I14" s="8">
        <f>+SUM(I4:I13)</f>
        <v>61773.879433478505</v>
      </c>
      <c r="J14" s="21">
        <f>+SUM(J4:J13)</f>
        <v>92660.819150217736</v>
      </c>
      <c r="K14" s="4"/>
      <c r="L14" s="4"/>
    </row>
    <row r="15" spans="1:12" x14ac:dyDescent="0.25">
      <c r="F15" s="36" t="s">
        <v>22</v>
      </c>
      <c r="G15" s="36"/>
      <c r="H15" s="36"/>
      <c r="I15" s="19">
        <f>+I14/D3</f>
        <v>1.2354775886695701</v>
      </c>
      <c r="J15" s="19">
        <f>+J14/F3</f>
        <v>1.3237259878602534</v>
      </c>
      <c r="K15" s="4"/>
      <c r="L15" s="4"/>
    </row>
    <row r="16" spans="1:12" x14ac:dyDescent="0.25"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</row>
    <row r="20" spans="2:12" x14ac:dyDescent="0.25">
      <c r="K20" s="37"/>
      <c r="L20" s="37"/>
    </row>
    <row r="21" spans="2:12" x14ac:dyDescent="0.25">
      <c r="K21" s="37"/>
      <c r="L21" s="37"/>
    </row>
    <row r="22" spans="2:12" x14ac:dyDescent="0.25">
      <c r="K22" s="6"/>
      <c r="L22" s="6"/>
    </row>
    <row r="23" spans="2:12" x14ac:dyDescent="0.25">
      <c r="K23" s="6"/>
      <c r="L23" s="6"/>
    </row>
    <row r="24" spans="2:12" x14ac:dyDescent="0.25">
      <c r="K24" s="6"/>
      <c r="L24" s="6"/>
    </row>
    <row r="25" spans="2:12" x14ac:dyDescent="0.25">
      <c r="K25" s="6"/>
      <c r="L25" s="6"/>
    </row>
    <row r="26" spans="2:12" x14ac:dyDescent="0.25">
      <c r="K26" s="6"/>
      <c r="L26" s="6"/>
    </row>
    <row r="27" spans="2:12" x14ac:dyDescent="0.25">
      <c r="K27" s="6"/>
      <c r="L27" s="6"/>
    </row>
    <row r="28" spans="2:12" x14ac:dyDescent="0.25">
      <c r="K28" s="6"/>
      <c r="L28" s="6"/>
    </row>
    <row r="29" spans="2:12" x14ac:dyDescent="0.25">
      <c r="K29" s="6"/>
      <c r="L29" s="6"/>
    </row>
    <row r="30" spans="2:12" x14ac:dyDescent="0.25">
      <c r="K30" s="6"/>
      <c r="L30" s="6"/>
    </row>
    <row r="31" spans="2:12" x14ac:dyDescent="0.25">
      <c r="K31" s="6"/>
      <c r="L31" s="6"/>
    </row>
    <row r="32" spans="2:12" x14ac:dyDescent="0.25">
      <c r="K32" s="6"/>
      <c r="L32" s="6"/>
    </row>
    <row r="33" spans="11:12" x14ac:dyDescent="0.25">
      <c r="K33" s="5"/>
      <c r="L33" s="5"/>
    </row>
  </sheetData>
  <mergeCells count="11">
    <mergeCell ref="A1:A5"/>
    <mergeCell ref="J1:J2"/>
    <mergeCell ref="K20:K21"/>
    <mergeCell ref="L20:L21"/>
    <mergeCell ref="F15:H15"/>
    <mergeCell ref="B1:B2"/>
    <mergeCell ref="C1:D1"/>
    <mergeCell ref="E1:F1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Период повраћаја</vt:lpstr>
      <vt:lpstr>Рацио користи и трошкова</vt:lpstr>
      <vt:lpstr>Индекс профитабилности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Marko Miljkovic</cp:lastModifiedBy>
  <dcterms:created xsi:type="dcterms:W3CDTF">2020-11-05T15:17:51Z</dcterms:created>
  <dcterms:modified xsi:type="dcterms:W3CDTF">2021-12-04T17:14:23Z</dcterms:modified>
</cp:coreProperties>
</file>